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Octlcd01" sheetId="1" r:id="rId1"/>
  </sheets>
  <definedNames>
    <definedName name="MAX">'Octlcd01'!$B$5:$B$36</definedName>
    <definedName name="MIN">'Octlcd01'!$C$5:$C$36</definedName>
    <definedName name="_xlnm.Print_Area" localSheetId="0">'Octlcd01'!$A$1:$T$60</definedName>
    <definedName name="Print_Area_MI">'Octlcd01'!$A$1:$T$59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<sst xmlns="http://schemas.openxmlformats.org/spreadsheetml/2006/main" count="249" uniqueCount="87">
  <si>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</si>
  <si>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</si>
  <si>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</si>
  <si>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</si>
  <si>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</si>
  <si>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</si>
  <si>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</si>
  <si>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</si>
  <si>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</si>
  <si>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</si>
  <si>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</si>
  <si>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</si>
  <si>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</si>
  <si>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</si>
  <si>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</si>
  <si>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</si>
  <si>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</si>
  <si>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</si>
  <si>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</si>
  <si>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</si>
  <si>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</si>
  <si>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</si>
  <si>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</si>
  <si>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</si>
  <si>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</si>
  <si>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</si>
  <si>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</si>
  <si>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</si>
  <si>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</si>
  <si>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</si>
  <si>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</si>
  <si>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</si>
  <si>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</si>
  <si>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</si>
  <si>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</si>
  <si>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</si>
  <si>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</si>
  <si>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</si>
  <si>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</si>
  <si>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</si>
  <si>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</si>
  <si>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</si>
  <si>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</si>
  <si>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</si>
  <si>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</si>
  <si>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</si>
  <si>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</si>
  <si>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</si>
  <si>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</si>
  <si>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</si>
  <si>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</si>
  <si>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</si>
  <si>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</si>
  <si>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</si>
  <si>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</si>
  <si>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</si>
  <si>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</si>
  <si>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</si>
  <si>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</si>
  <si>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</si>
  <si>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</si>
  <si>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</si>
  <si>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</si>
  <si>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</si>
  <si>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</si>
  <si>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</si>
  <si>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</si>
  <si>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</si>
  <si>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</si>
  <si>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</si>
  <si>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</si>
  <si>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OCT 2001</t>
  </si>
  <si>
    <t>NNE</t>
  </si>
  <si>
    <t>SW</t>
  </si>
  <si>
    <t>NNW</t>
  </si>
  <si>
    <t>NW</t>
  </si>
  <si>
    <t>WSW</t>
  </si>
  <si>
    <t>WNW</t>
  </si>
  <si>
    <t>SSW</t>
  </si>
  <si>
    <t>SE</t>
  </si>
  <si>
    <t>SSE</t>
  </si>
  <si>
    <t>T</t>
  </si>
  <si>
    <t>W</t>
  </si>
  <si>
    <t>S</t>
  </si>
  <si>
    <t>ESE</t>
  </si>
  <si>
    <t>NE</t>
  </si>
  <si>
    <t>ENE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</si>
</sst>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8" t="s">
        <v>71</v>
      </c>
      <c r="O1" s="37"/>
      <c r="P1" s="32"/>
      <c r="Q1" s="32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39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5" t="s">
        <v>22</v>
      </c>
      <c r="P5" s="65"/>
      <c r="Q5" s="65"/>
      <c r="R5" s="65"/>
      <c r="S5" s="4" t="s">
        <v>23</v>
      </c>
      <c r="T5" s="4" t="s">
        <v>20</v>
      </c>
    </row>
    <row r="6" spans="1:20" ht="15">
      <c r="A6" s="17">
        <v>1</v>
      </c>
      <c r="B6" s="18">
        <v>57</v>
      </c>
      <c r="C6" s="18">
        <v>47</v>
      </c>
      <c r="D6" s="19">
        <f>IF(OR(B6&gt;0,C6&gt;0),AVERAGE(B6:C6),"  ")</f>
        <v>52</v>
      </c>
      <c r="E6" s="18">
        <v>-8</v>
      </c>
      <c r="F6" s="33">
        <f>IF(AND(D6&lt;65,D6&lt;&gt;0),65-D6,0)</f>
        <v>13</v>
      </c>
      <c r="G6" s="33">
        <f>IF(AND(D6&gt;65,D6&lt;&gt;0),D6-65,0)</f>
        <v>0</v>
      </c>
      <c r="H6" s="20">
        <v>0.1</v>
      </c>
      <c r="I6" s="22">
        <v>0</v>
      </c>
      <c r="J6" s="21">
        <v>0</v>
      </c>
      <c r="K6" s="22">
        <v>8.3</v>
      </c>
      <c r="L6" s="23">
        <v>14</v>
      </c>
      <c r="M6" s="24" t="s">
        <v>72</v>
      </c>
      <c r="N6" s="34">
        <v>8</v>
      </c>
      <c r="O6" s="34" t="s">
        <v>42</v>
      </c>
      <c r="P6" s="34" t="s">
        <v>42</v>
      </c>
      <c r="Q6" s="34"/>
      <c r="R6" s="34"/>
      <c r="S6" s="25">
        <v>29.88</v>
      </c>
      <c r="T6" s="24" t="s">
        <v>73</v>
      </c>
    </row>
    <row r="7" spans="1:20" ht="15">
      <c r="A7" s="26">
        <v>2</v>
      </c>
      <c r="B7" s="24">
        <v>74</v>
      </c>
      <c r="C7" s="24">
        <v>47</v>
      </c>
      <c r="D7" s="19">
        <f aca="true" t="shared" si="0" ref="D7:D16">IF(OR(B7&gt;0,C7&gt;0),AVERAGE(B7:C7),"  ")</f>
        <v>60.5</v>
      </c>
      <c r="E7" s="24">
        <v>2</v>
      </c>
      <c r="F7" s="33">
        <f aca="true" t="shared" si="1" ref="F7:F36">IF(AND(D7&lt;65,D7&lt;&gt;0),65-D7,0)</f>
        <v>4.5</v>
      </c>
      <c r="G7" s="33">
        <f aca="true" t="shared" si="2" ref="G7:G36">IF(AND(D7&gt;65,D7&lt;&gt;0),D7-65,0)</f>
        <v>0</v>
      </c>
      <c r="H7" s="25">
        <v>0</v>
      </c>
      <c r="I7" s="22">
        <v>0</v>
      </c>
      <c r="J7" s="22">
        <v>0</v>
      </c>
      <c r="K7" s="22">
        <v>11</v>
      </c>
      <c r="L7" s="23">
        <v>10</v>
      </c>
      <c r="M7" s="24" t="s">
        <v>74</v>
      </c>
      <c r="N7" s="34">
        <v>1</v>
      </c>
      <c r="O7" s="34">
        <v>1</v>
      </c>
      <c r="P7" s="34" t="s">
        <v>42</v>
      </c>
      <c r="Q7" s="34" t="s">
        <v>42</v>
      </c>
      <c r="R7" s="34" t="s">
        <v>42</v>
      </c>
      <c r="S7" s="25">
        <v>29.9</v>
      </c>
      <c r="T7" s="24" t="s">
        <v>75</v>
      </c>
    </row>
    <row r="8" spans="1:20" ht="15">
      <c r="A8" s="26">
        <v>3</v>
      </c>
      <c r="B8" s="24">
        <v>81</v>
      </c>
      <c r="C8" s="24">
        <v>54</v>
      </c>
      <c r="D8" s="19">
        <f t="shared" si="0"/>
        <v>67.5</v>
      </c>
      <c r="E8" s="24">
        <v>9</v>
      </c>
      <c r="F8" s="33">
        <f t="shared" si="1"/>
        <v>0</v>
      </c>
      <c r="G8" s="33">
        <f t="shared" si="2"/>
        <v>2.5</v>
      </c>
      <c r="H8" s="25">
        <v>0</v>
      </c>
      <c r="I8" s="22">
        <v>0</v>
      </c>
      <c r="J8" s="22">
        <v>0</v>
      </c>
      <c r="K8" s="22">
        <v>10.3</v>
      </c>
      <c r="L8" s="23">
        <v>13</v>
      </c>
      <c r="M8" s="24" t="s">
        <v>73</v>
      </c>
      <c r="N8" s="34">
        <v>0</v>
      </c>
      <c r="O8" s="34" t="s">
        <v>42</v>
      </c>
      <c r="P8" s="34" t="s">
        <v>42</v>
      </c>
      <c r="Q8" s="34" t="s">
        <v>42</v>
      </c>
      <c r="R8" s="34"/>
      <c r="S8" s="25">
        <v>30</v>
      </c>
      <c r="T8" s="24" t="s">
        <v>73</v>
      </c>
    </row>
    <row r="9" spans="1:20" ht="15">
      <c r="A9" s="26">
        <v>4</v>
      </c>
      <c r="B9" s="24">
        <v>80</v>
      </c>
      <c r="C9" s="24">
        <v>59</v>
      </c>
      <c r="D9" s="19">
        <f t="shared" si="0"/>
        <v>69.5</v>
      </c>
      <c r="E9" s="24">
        <v>12</v>
      </c>
      <c r="F9" s="33">
        <f t="shared" si="1"/>
        <v>0</v>
      </c>
      <c r="G9" s="33">
        <f t="shared" si="2"/>
        <v>4.5</v>
      </c>
      <c r="H9" s="25">
        <v>0</v>
      </c>
      <c r="I9" s="22">
        <v>0</v>
      </c>
      <c r="J9" s="22">
        <v>0</v>
      </c>
      <c r="K9" s="22">
        <v>8.6</v>
      </c>
      <c r="L9" s="23">
        <v>15</v>
      </c>
      <c r="M9" s="24" t="s">
        <v>76</v>
      </c>
      <c r="N9" s="34">
        <v>0</v>
      </c>
      <c r="O9" s="34">
        <v>8</v>
      </c>
      <c r="P9" s="34" t="s">
        <v>42</v>
      </c>
      <c r="Q9" s="34" t="s">
        <v>42</v>
      </c>
      <c r="R9" s="34"/>
      <c r="S9" s="25">
        <v>29.98</v>
      </c>
      <c r="T9" s="24" t="s">
        <v>73</v>
      </c>
    </row>
    <row r="10" spans="1:20" ht="15">
      <c r="A10" s="26">
        <v>5</v>
      </c>
      <c r="B10" s="24">
        <v>80</v>
      </c>
      <c r="C10" s="24">
        <v>59</v>
      </c>
      <c r="D10" s="19">
        <f t="shared" si="0"/>
        <v>69.5</v>
      </c>
      <c r="E10" s="24">
        <v>12</v>
      </c>
      <c r="F10" s="33">
        <f t="shared" si="1"/>
        <v>0</v>
      </c>
      <c r="G10" s="33">
        <f t="shared" si="2"/>
        <v>4.5</v>
      </c>
      <c r="H10" s="25">
        <v>0</v>
      </c>
      <c r="I10" s="22">
        <v>0</v>
      </c>
      <c r="J10" s="22">
        <v>0</v>
      </c>
      <c r="K10" s="22">
        <v>9.5</v>
      </c>
      <c r="L10" s="23">
        <v>15</v>
      </c>
      <c r="M10" s="24" t="s">
        <v>73</v>
      </c>
      <c r="N10" s="34">
        <v>0</v>
      </c>
      <c r="O10" s="34">
        <v>8</v>
      </c>
      <c r="P10" s="34" t="s">
        <v>42</v>
      </c>
      <c r="Q10" s="34"/>
      <c r="R10" s="34"/>
      <c r="S10" s="25">
        <v>29.94</v>
      </c>
      <c r="T10" s="24" t="s">
        <v>73</v>
      </c>
    </row>
    <row r="11" spans="1:20" ht="15">
      <c r="A11" s="26">
        <v>6</v>
      </c>
      <c r="B11" s="24">
        <v>70</v>
      </c>
      <c r="C11" s="24">
        <v>50</v>
      </c>
      <c r="D11" s="19">
        <f t="shared" si="0"/>
        <v>60</v>
      </c>
      <c r="E11" s="24">
        <v>3</v>
      </c>
      <c r="F11" s="33">
        <f t="shared" si="1"/>
        <v>5</v>
      </c>
      <c r="G11" s="33">
        <f t="shared" si="2"/>
        <v>0</v>
      </c>
      <c r="H11" s="25">
        <v>0.07</v>
      </c>
      <c r="I11" s="22">
        <v>0</v>
      </c>
      <c r="J11" s="22">
        <v>0</v>
      </c>
      <c r="K11" s="22">
        <v>14.1</v>
      </c>
      <c r="L11" s="23">
        <v>19</v>
      </c>
      <c r="M11" s="24" t="s">
        <v>73</v>
      </c>
      <c r="N11" s="34">
        <v>3</v>
      </c>
      <c r="O11" s="34" t="s">
        <v>42</v>
      </c>
      <c r="P11" s="34" t="s">
        <v>42</v>
      </c>
      <c r="Q11" s="34"/>
      <c r="R11" s="34"/>
      <c r="S11" s="25">
        <v>29.77</v>
      </c>
      <c r="T11" s="24" t="s">
        <v>76</v>
      </c>
    </row>
    <row r="12" spans="1:20" ht="15">
      <c r="A12" s="26">
        <v>7</v>
      </c>
      <c r="B12" s="24">
        <v>55</v>
      </c>
      <c r="C12" s="24">
        <v>41</v>
      </c>
      <c r="D12" s="19">
        <f t="shared" si="0"/>
        <v>48</v>
      </c>
      <c r="E12" s="24">
        <v>-9</v>
      </c>
      <c r="F12" s="33">
        <f t="shared" si="1"/>
        <v>17</v>
      </c>
      <c r="G12" s="33">
        <f t="shared" si="2"/>
        <v>0</v>
      </c>
      <c r="H12" s="25">
        <v>0</v>
      </c>
      <c r="I12" s="22">
        <v>0</v>
      </c>
      <c r="J12" s="22">
        <v>0</v>
      </c>
      <c r="K12" s="22">
        <v>12.1</v>
      </c>
      <c r="L12" s="23">
        <v>22</v>
      </c>
      <c r="M12" s="24" t="s">
        <v>75</v>
      </c>
      <c r="N12" s="34">
        <v>1</v>
      </c>
      <c r="O12" s="34" t="s">
        <v>42</v>
      </c>
      <c r="P12" s="34" t="s">
        <v>42</v>
      </c>
      <c r="Q12" s="34"/>
      <c r="R12" s="34"/>
      <c r="S12" s="25">
        <v>30.04</v>
      </c>
      <c r="T12" s="24" t="s">
        <v>77</v>
      </c>
    </row>
    <row r="13" spans="1:20" ht="15">
      <c r="A13" s="26">
        <v>8</v>
      </c>
      <c r="B13" s="24">
        <v>54</v>
      </c>
      <c r="C13" s="24">
        <v>38</v>
      </c>
      <c r="D13" s="19">
        <f t="shared" si="0"/>
        <v>46</v>
      </c>
      <c r="E13" s="24">
        <v>-10</v>
      </c>
      <c r="F13" s="33">
        <f t="shared" si="1"/>
        <v>19</v>
      </c>
      <c r="G13" s="33">
        <f t="shared" si="2"/>
        <v>0</v>
      </c>
      <c r="H13" s="25">
        <v>0</v>
      </c>
      <c r="I13" s="22">
        <v>0</v>
      </c>
      <c r="J13" s="22">
        <v>0</v>
      </c>
      <c r="K13" s="22">
        <v>9.1</v>
      </c>
      <c r="L13" s="23">
        <v>15</v>
      </c>
      <c r="M13" s="24" t="s">
        <v>74</v>
      </c>
      <c r="N13" s="34">
        <v>1</v>
      </c>
      <c r="O13" s="34" t="s">
        <v>42</v>
      </c>
      <c r="P13" s="34" t="s">
        <v>42</v>
      </c>
      <c r="Q13" s="34"/>
      <c r="R13" s="34"/>
      <c r="S13" s="25">
        <v>30.4</v>
      </c>
      <c r="T13" s="24" t="s">
        <v>75</v>
      </c>
    </row>
    <row r="14" spans="1:20" ht="15">
      <c r="A14" s="26">
        <v>9</v>
      </c>
      <c r="B14" s="24">
        <v>61</v>
      </c>
      <c r="C14" s="24">
        <v>36</v>
      </c>
      <c r="D14" s="19">
        <f t="shared" si="0"/>
        <v>48.5</v>
      </c>
      <c r="E14" s="24">
        <v>-7</v>
      </c>
      <c r="F14" s="33">
        <f t="shared" si="1"/>
        <v>16.5</v>
      </c>
      <c r="G14" s="33">
        <f t="shared" si="2"/>
        <v>0</v>
      </c>
      <c r="H14" s="25">
        <v>0</v>
      </c>
      <c r="I14" s="22">
        <v>0</v>
      </c>
      <c r="J14" s="22">
        <v>0</v>
      </c>
      <c r="K14" s="22">
        <v>8.3</v>
      </c>
      <c r="L14" s="23">
        <v>13</v>
      </c>
      <c r="M14" s="24" t="s">
        <v>73</v>
      </c>
      <c r="N14" s="34">
        <v>0</v>
      </c>
      <c r="O14" s="34" t="s">
        <v>42</v>
      </c>
      <c r="P14" s="34" t="s">
        <v>42</v>
      </c>
      <c r="Q14" s="34" t="s">
        <v>42</v>
      </c>
      <c r="R14" s="34"/>
      <c r="S14" s="25">
        <v>30.58</v>
      </c>
      <c r="T14" s="24" t="s">
        <v>73</v>
      </c>
    </row>
    <row r="15" spans="1:20" ht="15">
      <c r="A15" s="26">
        <v>10</v>
      </c>
      <c r="B15" s="24">
        <v>70</v>
      </c>
      <c r="C15" s="24">
        <v>44</v>
      </c>
      <c r="D15" s="19">
        <f t="shared" si="0"/>
        <v>57</v>
      </c>
      <c r="E15" s="24">
        <v>1</v>
      </c>
      <c r="F15" s="33">
        <f t="shared" si="1"/>
        <v>8</v>
      </c>
      <c r="G15" s="33">
        <f t="shared" si="2"/>
        <v>0</v>
      </c>
      <c r="H15" s="25">
        <v>0</v>
      </c>
      <c r="I15" s="22">
        <v>0</v>
      </c>
      <c r="J15" s="22">
        <v>0</v>
      </c>
      <c r="K15" s="22">
        <v>7.5</v>
      </c>
      <c r="L15" s="23">
        <v>11</v>
      </c>
      <c r="M15" s="24" t="s">
        <v>73</v>
      </c>
      <c r="N15" s="34">
        <v>0</v>
      </c>
      <c r="O15" s="34" t="s">
        <v>42</v>
      </c>
      <c r="P15" s="34" t="s">
        <v>42</v>
      </c>
      <c r="Q15" s="34" t="s">
        <v>42</v>
      </c>
      <c r="R15" s="34"/>
      <c r="S15" s="25">
        <v>30.43</v>
      </c>
      <c r="T15" s="24" t="s">
        <v>76</v>
      </c>
    </row>
    <row r="16" spans="1:20" ht="15">
      <c r="A16" s="26">
        <v>11</v>
      </c>
      <c r="B16" s="24">
        <v>74</v>
      </c>
      <c r="C16" s="24">
        <v>51</v>
      </c>
      <c r="D16" s="19">
        <f t="shared" si="0"/>
        <v>62.5</v>
      </c>
      <c r="E16" s="24">
        <v>9</v>
      </c>
      <c r="F16" s="33">
        <f t="shared" si="1"/>
        <v>2.5</v>
      </c>
      <c r="G16" s="33">
        <f t="shared" si="2"/>
        <v>0</v>
      </c>
      <c r="H16" s="25">
        <v>0</v>
      </c>
      <c r="I16" s="22">
        <v>0</v>
      </c>
      <c r="J16" s="22">
        <v>0</v>
      </c>
      <c r="K16" s="22">
        <v>9</v>
      </c>
      <c r="L16" s="23">
        <v>16</v>
      </c>
      <c r="M16" s="24" t="s">
        <v>76</v>
      </c>
      <c r="N16" s="34">
        <v>1</v>
      </c>
      <c r="O16" s="34" t="s">
        <v>42</v>
      </c>
      <c r="P16" s="34" t="s">
        <v>42</v>
      </c>
      <c r="Q16" s="34" t="s">
        <v>42</v>
      </c>
      <c r="R16" s="34"/>
      <c r="S16" s="25">
        <v>30.28</v>
      </c>
      <c r="T16" s="24" t="s">
        <v>78</v>
      </c>
    </row>
    <row r="17" spans="1:20" ht="15">
      <c r="A17" s="26">
        <v>12</v>
      </c>
      <c r="B17" s="24">
        <v>75</v>
      </c>
      <c r="C17" s="24">
        <v>54</v>
      </c>
      <c r="D17" s="19">
        <f aca="true" t="shared" si="3" ref="D17:D36">IF(OR(B17&gt;0,C17&gt;0),AVERAGE(B17:C17),"  ")</f>
        <v>64.5</v>
      </c>
      <c r="E17" s="24">
        <v>9</v>
      </c>
      <c r="F17" s="33">
        <f t="shared" si="1"/>
        <v>0.5</v>
      </c>
      <c r="G17" s="33">
        <f t="shared" si="2"/>
        <v>0</v>
      </c>
      <c r="H17" s="25">
        <v>0</v>
      </c>
      <c r="I17" s="22">
        <v>0</v>
      </c>
      <c r="J17" s="22">
        <v>0</v>
      </c>
      <c r="K17" s="22">
        <v>6.5</v>
      </c>
      <c r="L17" s="23">
        <v>9</v>
      </c>
      <c r="M17" s="24" t="s">
        <v>76</v>
      </c>
      <c r="N17" s="34">
        <v>2</v>
      </c>
      <c r="O17" s="34" t="s">
        <v>42</v>
      </c>
      <c r="P17" s="34" t="s">
        <v>42</v>
      </c>
      <c r="Q17" s="34" t="s">
        <v>42</v>
      </c>
      <c r="R17" s="34"/>
      <c r="S17" s="25">
        <v>30.14</v>
      </c>
      <c r="T17" s="24" t="s">
        <v>78</v>
      </c>
    </row>
    <row r="18" spans="1:20" ht="15">
      <c r="A18" s="26">
        <v>13</v>
      </c>
      <c r="B18" s="24">
        <v>75</v>
      </c>
      <c r="C18" s="24">
        <v>59</v>
      </c>
      <c r="D18" s="19">
        <f t="shared" si="3"/>
        <v>67</v>
      </c>
      <c r="E18" s="24">
        <v>11</v>
      </c>
      <c r="F18" s="33">
        <f t="shared" si="1"/>
        <v>0</v>
      </c>
      <c r="G18" s="33">
        <f t="shared" si="2"/>
        <v>2</v>
      </c>
      <c r="H18" s="25">
        <v>0</v>
      </c>
      <c r="I18" s="22">
        <v>0</v>
      </c>
      <c r="J18" s="22">
        <v>0</v>
      </c>
      <c r="K18" s="22">
        <v>7.3</v>
      </c>
      <c r="L18" s="23">
        <v>8</v>
      </c>
      <c r="M18" s="24" t="s">
        <v>79</v>
      </c>
      <c r="N18" s="34">
        <v>1</v>
      </c>
      <c r="O18" s="34" t="s">
        <v>42</v>
      </c>
      <c r="P18" s="34" t="s">
        <v>42</v>
      </c>
      <c r="Q18" s="34" t="s">
        <v>42</v>
      </c>
      <c r="R18" s="34"/>
      <c r="S18" s="25">
        <v>30.12</v>
      </c>
      <c r="T18" s="24" t="s">
        <v>80</v>
      </c>
    </row>
    <row r="19" spans="1:20" ht="15">
      <c r="A19" s="26">
        <v>14</v>
      </c>
      <c r="B19" s="24">
        <v>67</v>
      </c>
      <c r="C19" s="24">
        <v>59</v>
      </c>
      <c r="D19" s="19">
        <f t="shared" si="3"/>
        <v>63</v>
      </c>
      <c r="E19" s="24">
        <v>7</v>
      </c>
      <c r="F19" s="33">
        <f t="shared" si="1"/>
        <v>2</v>
      </c>
      <c r="G19" s="33">
        <f t="shared" si="2"/>
        <v>0</v>
      </c>
      <c r="H19" s="25" t="s">
        <v>81</v>
      </c>
      <c r="I19" s="22">
        <v>0</v>
      </c>
      <c r="J19" s="22">
        <v>0</v>
      </c>
      <c r="K19" s="22">
        <v>8</v>
      </c>
      <c r="L19" s="23">
        <v>11</v>
      </c>
      <c r="M19" s="24" t="s">
        <v>79</v>
      </c>
      <c r="N19" s="34">
        <v>8</v>
      </c>
      <c r="O19" s="34">
        <v>8</v>
      </c>
      <c r="P19" s="34" t="s">
        <v>42</v>
      </c>
      <c r="Q19" s="34"/>
      <c r="R19" s="34"/>
      <c r="S19" s="25">
        <v>30.06</v>
      </c>
      <c r="T19" s="24" t="s">
        <v>79</v>
      </c>
    </row>
    <row r="20" spans="1:20" ht="15">
      <c r="A20" s="26">
        <v>15</v>
      </c>
      <c r="B20" s="24">
        <v>69</v>
      </c>
      <c r="C20" s="24">
        <v>52</v>
      </c>
      <c r="D20" s="19">
        <f t="shared" si="3"/>
        <v>60.5</v>
      </c>
      <c r="E20" s="24">
        <v>5</v>
      </c>
      <c r="F20" s="33">
        <f t="shared" si="1"/>
        <v>4.5</v>
      </c>
      <c r="G20" s="33">
        <f t="shared" si="2"/>
        <v>0</v>
      </c>
      <c r="H20" s="25">
        <v>0.35</v>
      </c>
      <c r="I20" s="22">
        <v>0</v>
      </c>
      <c r="J20" s="22">
        <v>0</v>
      </c>
      <c r="K20" s="22">
        <v>9.1</v>
      </c>
      <c r="L20" s="23">
        <v>15</v>
      </c>
      <c r="M20" s="24" t="s">
        <v>82</v>
      </c>
      <c r="N20" s="34">
        <v>4</v>
      </c>
      <c r="O20" s="34">
        <v>1</v>
      </c>
      <c r="P20" s="34" t="s">
        <v>42</v>
      </c>
      <c r="Q20" s="34" t="s">
        <v>42</v>
      </c>
      <c r="R20" s="34"/>
      <c r="S20" s="25">
        <v>29.95</v>
      </c>
      <c r="T20" s="24" t="s">
        <v>76</v>
      </c>
    </row>
    <row r="21" spans="1:20" ht="15">
      <c r="A21" s="26">
        <v>16</v>
      </c>
      <c r="B21" s="24">
        <v>68</v>
      </c>
      <c r="C21" s="24">
        <v>47</v>
      </c>
      <c r="D21" s="19">
        <f t="shared" si="3"/>
        <v>57.5</v>
      </c>
      <c r="E21" s="24">
        <v>3</v>
      </c>
      <c r="F21" s="33">
        <f t="shared" si="1"/>
        <v>7.5</v>
      </c>
      <c r="G21" s="33">
        <f t="shared" si="2"/>
        <v>0</v>
      </c>
      <c r="H21" s="25">
        <v>0.03</v>
      </c>
      <c r="I21" s="22">
        <v>0</v>
      </c>
      <c r="J21" s="22">
        <v>0</v>
      </c>
      <c r="K21" s="22">
        <v>10.3</v>
      </c>
      <c r="L21" s="23">
        <v>17</v>
      </c>
      <c r="M21" s="24" t="s">
        <v>83</v>
      </c>
      <c r="N21" s="34">
        <v>3</v>
      </c>
      <c r="O21" s="34" t="s">
        <v>42</v>
      </c>
      <c r="P21" s="34" t="s">
        <v>42</v>
      </c>
      <c r="Q21" s="34" t="s">
        <v>42</v>
      </c>
      <c r="R21" s="34"/>
      <c r="S21" s="25">
        <v>30.04</v>
      </c>
      <c r="T21" s="24" t="s">
        <v>84</v>
      </c>
    </row>
    <row r="22" spans="1:20" ht="15">
      <c r="A22" s="26">
        <v>17</v>
      </c>
      <c r="B22" s="24">
        <v>59</v>
      </c>
      <c r="C22" s="24">
        <v>47</v>
      </c>
      <c r="D22" s="19">
        <f t="shared" si="3"/>
        <v>53</v>
      </c>
      <c r="E22" s="24">
        <v>-1</v>
      </c>
      <c r="F22" s="33">
        <f t="shared" si="1"/>
        <v>12</v>
      </c>
      <c r="G22" s="33">
        <f t="shared" si="2"/>
        <v>0</v>
      </c>
      <c r="H22" s="25">
        <v>0.02</v>
      </c>
      <c r="I22" s="22">
        <v>0</v>
      </c>
      <c r="J22" s="22">
        <v>0</v>
      </c>
      <c r="K22" s="22">
        <v>12.6</v>
      </c>
      <c r="L22" s="23">
        <v>19</v>
      </c>
      <c r="M22" s="24" t="s">
        <v>82</v>
      </c>
      <c r="N22" s="34">
        <v>6</v>
      </c>
      <c r="O22" s="34" t="s">
        <v>42</v>
      </c>
      <c r="P22" s="34" t="s">
        <v>42</v>
      </c>
      <c r="Q22" s="34" t="s">
        <v>42</v>
      </c>
      <c r="R22" s="34"/>
      <c r="S22" s="25">
        <v>29.83</v>
      </c>
      <c r="T22" s="24" t="s">
        <v>76</v>
      </c>
    </row>
    <row r="23" spans="1:20" ht="15">
      <c r="A23" s="26">
        <v>18</v>
      </c>
      <c r="B23" s="24">
        <v>59</v>
      </c>
      <c r="C23" s="24">
        <v>39</v>
      </c>
      <c r="D23" s="19">
        <f t="shared" si="3"/>
        <v>49</v>
      </c>
      <c r="E23" s="24">
        <v>-5</v>
      </c>
      <c r="F23" s="33">
        <f t="shared" si="1"/>
        <v>16</v>
      </c>
      <c r="G23" s="33">
        <f t="shared" si="2"/>
        <v>0</v>
      </c>
      <c r="H23" s="25">
        <v>0</v>
      </c>
      <c r="I23" s="22">
        <v>0</v>
      </c>
      <c r="J23" s="22">
        <v>0</v>
      </c>
      <c r="K23" s="22">
        <v>9.9</v>
      </c>
      <c r="L23" s="23">
        <v>13</v>
      </c>
      <c r="M23" s="24" t="s">
        <v>75</v>
      </c>
      <c r="N23" s="34">
        <v>1</v>
      </c>
      <c r="O23" s="34" t="s">
        <v>42</v>
      </c>
      <c r="P23" s="34" t="s">
        <v>42</v>
      </c>
      <c r="Q23" s="34" t="s">
        <v>42</v>
      </c>
      <c r="R23" s="34"/>
      <c r="S23" s="25">
        <v>30.19</v>
      </c>
      <c r="T23" s="24" t="s">
        <v>77</v>
      </c>
    </row>
    <row r="24" spans="1:20" ht="15">
      <c r="A24" s="26">
        <v>19</v>
      </c>
      <c r="B24" s="24">
        <v>64</v>
      </c>
      <c r="C24" s="24">
        <v>38</v>
      </c>
      <c r="D24" s="19">
        <f t="shared" si="3"/>
        <v>51</v>
      </c>
      <c r="E24" s="24">
        <v>-3</v>
      </c>
      <c r="F24" s="33">
        <f t="shared" si="1"/>
        <v>14</v>
      </c>
      <c r="G24" s="33">
        <f t="shared" si="2"/>
        <v>0</v>
      </c>
      <c r="H24" s="25">
        <v>0</v>
      </c>
      <c r="I24" s="22">
        <v>0</v>
      </c>
      <c r="J24" s="22">
        <v>0</v>
      </c>
      <c r="K24" s="22">
        <v>10.6</v>
      </c>
      <c r="L24" s="23">
        <v>15</v>
      </c>
      <c r="M24" s="24" t="s">
        <v>78</v>
      </c>
      <c r="N24" s="34">
        <v>1</v>
      </c>
      <c r="O24" s="34" t="s">
        <v>42</v>
      </c>
      <c r="P24" s="34" t="s">
        <v>42</v>
      </c>
      <c r="Q24" s="34" t="s">
        <v>42</v>
      </c>
      <c r="R24" s="34"/>
      <c r="S24" s="25">
        <v>30.17</v>
      </c>
      <c r="T24" s="24" t="s">
        <v>78</v>
      </c>
    </row>
    <row r="25" spans="1:20" ht="15">
      <c r="A25" s="26">
        <v>20</v>
      </c>
      <c r="B25" s="24">
        <v>70</v>
      </c>
      <c r="C25" s="24">
        <v>46</v>
      </c>
      <c r="D25" s="19">
        <f t="shared" si="3"/>
        <v>58</v>
      </c>
      <c r="E25" s="24">
        <v>4</v>
      </c>
      <c r="F25" s="33">
        <f t="shared" si="1"/>
        <v>7</v>
      </c>
      <c r="G25" s="33">
        <f t="shared" si="2"/>
        <v>0</v>
      </c>
      <c r="H25" s="25">
        <v>0</v>
      </c>
      <c r="I25" s="22">
        <v>0</v>
      </c>
      <c r="J25" s="22">
        <v>0</v>
      </c>
      <c r="K25" s="22">
        <v>7.8</v>
      </c>
      <c r="L25" s="23">
        <v>14</v>
      </c>
      <c r="M25" s="24" t="s">
        <v>76</v>
      </c>
      <c r="N25" s="34">
        <v>2</v>
      </c>
      <c r="O25" s="34" t="s">
        <v>42</v>
      </c>
      <c r="P25" s="34" t="s">
        <v>42</v>
      </c>
      <c r="Q25" s="34" t="s">
        <v>42</v>
      </c>
      <c r="R25" s="34"/>
      <c r="S25" s="25">
        <v>30.05</v>
      </c>
      <c r="T25" s="24" t="s">
        <v>76</v>
      </c>
    </row>
    <row r="26" spans="1:20" ht="15">
      <c r="A26" s="26">
        <v>21</v>
      </c>
      <c r="B26" s="24">
        <v>76</v>
      </c>
      <c r="C26" s="24">
        <v>47</v>
      </c>
      <c r="D26" s="19">
        <f t="shared" si="3"/>
        <v>61.5</v>
      </c>
      <c r="E26" s="24">
        <v>8</v>
      </c>
      <c r="F26" s="33">
        <f t="shared" si="1"/>
        <v>3.5</v>
      </c>
      <c r="G26" s="33">
        <f t="shared" si="2"/>
        <v>0</v>
      </c>
      <c r="H26" s="25">
        <v>0</v>
      </c>
      <c r="I26" s="22">
        <v>0</v>
      </c>
      <c r="J26" s="22">
        <v>0</v>
      </c>
      <c r="K26" s="22">
        <v>11.3</v>
      </c>
      <c r="L26" s="23">
        <v>14</v>
      </c>
      <c r="M26" s="24" t="s">
        <v>78</v>
      </c>
      <c r="N26" s="34">
        <v>0</v>
      </c>
      <c r="O26" s="34" t="s">
        <v>42</v>
      </c>
      <c r="P26" s="34" t="s">
        <v>42</v>
      </c>
      <c r="Q26" s="34" t="s">
        <v>42</v>
      </c>
      <c r="R26" s="34"/>
      <c r="S26" s="25">
        <v>30.15</v>
      </c>
      <c r="T26" s="24" t="s">
        <v>78</v>
      </c>
    </row>
    <row r="27" spans="1:20" ht="15">
      <c r="A27" s="26">
        <v>22</v>
      </c>
      <c r="B27" s="24">
        <v>72</v>
      </c>
      <c r="C27" s="24">
        <v>54</v>
      </c>
      <c r="D27" s="19">
        <f t="shared" si="3"/>
        <v>63</v>
      </c>
      <c r="E27" s="24">
        <v>9</v>
      </c>
      <c r="F27" s="33">
        <f t="shared" si="1"/>
        <v>2</v>
      </c>
      <c r="G27" s="33">
        <f t="shared" si="2"/>
        <v>0</v>
      </c>
      <c r="H27" s="25">
        <v>0</v>
      </c>
      <c r="I27" s="22">
        <v>0</v>
      </c>
      <c r="J27" s="22">
        <v>0</v>
      </c>
      <c r="K27" s="22">
        <v>6.4</v>
      </c>
      <c r="L27" s="23">
        <v>10</v>
      </c>
      <c r="M27" s="24" t="s">
        <v>85</v>
      </c>
      <c r="N27" s="34">
        <v>4</v>
      </c>
      <c r="O27" s="34">
        <v>1</v>
      </c>
      <c r="P27" s="34" t="s">
        <v>42</v>
      </c>
      <c r="Q27" s="34" t="s">
        <v>42</v>
      </c>
      <c r="R27" s="35"/>
      <c r="S27" s="25">
        <v>30.03</v>
      </c>
      <c r="T27" s="24" t="s">
        <v>80</v>
      </c>
    </row>
    <row r="28" spans="1:20" ht="15">
      <c r="A28" s="26">
        <v>23</v>
      </c>
      <c r="B28" s="24">
        <v>65</v>
      </c>
      <c r="C28" s="24">
        <v>54</v>
      </c>
      <c r="D28" s="19">
        <f t="shared" si="3"/>
        <v>59.5</v>
      </c>
      <c r="E28" s="24">
        <v>7</v>
      </c>
      <c r="F28" s="33">
        <f t="shared" si="1"/>
        <v>5.5</v>
      </c>
      <c r="G28" s="33">
        <f t="shared" si="2"/>
        <v>0</v>
      </c>
      <c r="H28" s="25">
        <v>0</v>
      </c>
      <c r="I28" s="22">
        <v>0</v>
      </c>
      <c r="J28" s="22">
        <v>0</v>
      </c>
      <c r="K28" s="22">
        <v>7.1</v>
      </c>
      <c r="L28" s="23">
        <v>11</v>
      </c>
      <c r="M28" s="24" t="s">
        <v>80</v>
      </c>
      <c r="N28" s="34">
        <v>10</v>
      </c>
      <c r="O28" s="34">
        <v>8</v>
      </c>
      <c r="P28" s="34" t="s">
        <v>42</v>
      </c>
      <c r="Q28" s="34" t="s">
        <v>42</v>
      </c>
      <c r="R28" s="35"/>
      <c r="S28" s="25">
        <v>29.96</v>
      </c>
      <c r="T28" s="24" t="s">
        <v>84</v>
      </c>
    </row>
    <row r="29" spans="1:20" ht="15">
      <c r="A29" s="26">
        <v>24</v>
      </c>
      <c r="B29" s="24">
        <v>81</v>
      </c>
      <c r="C29" s="24">
        <v>60</v>
      </c>
      <c r="D29" s="19">
        <f t="shared" si="3"/>
        <v>70.5</v>
      </c>
      <c r="E29" s="24">
        <v>18</v>
      </c>
      <c r="F29" s="33">
        <f t="shared" si="1"/>
        <v>0</v>
      </c>
      <c r="G29" s="33">
        <f t="shared" si="2"/>
        <v>5.5</v>
      </c>
      <c r="H29" s="25">
        <v>0</v>
      </c>
      <c r="I29" s="22">
        <v>0</v>
      </c>
      <c r="J29" s="22">
        <v>0</v>
      </c>
      <c r="K29" s="22">
        <v>8.8</v>
      </c>
      <c r="L29" s="23">
        <v>11</v>
      </c>
      <c r="M29" s="24" t="s">
        <v>80</v>
      </c>
      <c r="N29" s="34">
        <v>3</v>
      </c>
      <c r="O29" s="34">
        <v>1</v>
      </c>
      <c r="P29" s="34">
        <v>8</v>
      </c>
      <c r="Q29" s="34"/>
      <c r="R29" s="34"/>
      <c r="S29" s="25">
        <v>29.72</v>
      </c>
      <c r="T29" s="24" t="s">
        <v>83</v>
      </c>
    </row>
    <row r="30" spans="1:20" ht="15">
      <c r="A30" s="26">
        <v>25</v>
      </c>
      <c r="B30" s="24">
        <v>75</v>
      </c>
      <c r="C30" s="24">
        <v>57</v>
      </c>
      <c r="D30" s="19">
        <f t="shared" si="3"/>
        <v>66</v>
      </c>
      <c r="E30" s="24">
        <v>14</v>
      </c>
      <c r="F30" s="33">
        <f t="shared" si="1"/>
        <v>0</v>
      </c>
      <c r="G30" s="33">
        <f t="shared" si="2"/>
        <v>1</v>
      </c>
      <c r="H30" s="25">
        <v>0</v>
      </c>
      <c r="I30" s="22">
        <v>0</v>
      </c>
      <c r="J30" s="22">
        <v>0</v>
      </c>
      <c r="K30" s="22">
        <v>9.3</v>
      </c>
      <c r="L30" s="23">
        <v>15</v>
      </c>
      <c r="M30" s="24" t="s">
        <v>76</v>
      </c>
      <c r="N30" s="34">
        <v>1</v>
      </c>
      <c r="O30" s="34" t="s">
        <v>42</v>
      </c>
      <c r="P30" s="34" t="s">
        <v>42</v>
      </c>
      <c r="Q30" s="34" t="s">
        <v>42</v>
      </c>
      <c r="R30" s="34"/>
      <c r="S30" s="25">
        <v>29.63</v>
      </c>
      <c r="T30" s="24" t="s">
        <v>76</v>
      </c>
    </row>
    <row r="31" spans="1:20" ht="15">
      <c r="A31" s="26">
        <v>26</v>
      </c>
      <c r="B31" s="24">
        <v>57</v>
      </c>
      <c r="C31" s="24">
        <v>41</v>
      </c>
      <c r="D31" s="19">
        <f t="shared" si="3"/>
        <v>49</v>
      </c>
      <c r="E31" s="24">
        <v>-3</v>
      </c>
      <c r="F31" s="33">
        <f t="shared" si="1"/>
        <v>16</v>
      </c>
      <c r="G31" s="33">
        <f t="shared" si="2"/>
        <v>0</v>
      </c>
      <c r="H31" s="25">
        <v>0</v>
      </c>
      <c r="I31" s="22">
        <v>0</v>
      </c>
      <c r="J31" s="22">
        <v>0</v>
      </c>
      <c r="K31" s="22">
        <v>11.8</v>
      </c>
      <c r="L31" s="23">
        <v>16</v>
      </c>
      <c r="M31" s="24" t="s">
        <v>77</v>
      </c>
      <c r="N31" s="34">
        <v>1</v>
      </c>
      <c r="O31" s="34" t="s">
        <v>42</v>
      </c>
      <c r="P31" s="34" t="s">
        <v>42</v>
      </c>
      <c r="Q31" s="34"/>
      <c r="R31" s="34"/>
      <c r="S31" s="25">
        <v>29.75</v>
      </c>
      <c r="T31" s="24" t="s">
        <v>76</v>
      </c>
    </row>
    <row r="32" spans="1:20" ht="15">
      <c r="A32" s="26">
        <v>27</v>
      </c>
      <c r="B32" s="24">
        <v>52</v>
      </c>
      <c r="C32" s="24">
        <v>40</v>
      </c>
      <c r="D32" s="19">
        <f t="shared" si="3"/>
        <v>46</v>
      </c>
      <c r="E32" s="24">
        <v>-5</v>
      </c>
      <c r="F32" s="33">
        <f t="shared" si="1"/>
        <v>19</v>
      </c>
      <c r="G32" s="33">
        <f t="shared" si="2"/>
        <v>0</v>
      </c>
      <c r="H32" s="25">
        <v>0</v>
      </c>
      <c r="I32" s="22">
        <v>0</v>
      </c>
      <c r="J32" s="22">
        <v>0</v>
      </c>
      <c r="K32" s="22">
        <v>11.8</v>
      </c>
      <c r="L32" s="23">
        <v>16</v>
      </c>
      <c r="M32" s="24" t="s">
        <v>75</v>
      </c>
      <c r="N32" s="34">
        <v>4</v>
      </c>
      <c r="O32" s="34" t="s">
        <v>42</v>
      </c>
      <c r="P32" s="34" t="s">
        <v>42</v>
      </c>
      <c r="Q32" s="34"/>
      <c r="R32" s="34"/>
      <c r="S32" s="25">
        <v>29.92</v>
      </c>
      <c r="T32" s="24" t="s">
        <v>77</v>
      </c>
    </row>
    <row r="33" spans="1:20" ht="15">
      <c r="A33" s="26">
        <v>28</v>
      </c>
      <c r="B33" s="24">
        <v>52</v>
      </c>
      <c r="C33" s="24">
        <v>36</v>
      </c>
      <c r="D33" s="19">
        <f t="shared" si="3"/>
        <v>44</v>
      </c>
      <c r="E33" s="24">
        <v>-7</v>
      </c>
      <c r="F33" s="33">
        <f t="shared" si="1"/>
        <v>21</v>
      </c>
      <c r="G33" s="33">
        <f t="shared" si="2"/>
        <v>0</v>
      </c>
      <c r="H33" s="25">
        <v>0</v>
      </c>
      <c r="I33" s="22">
        <v>0</v>
      </c>
      <c r="J33" s="22">
        <v>0</v>
      </c>
      <c r="K33" s="22">
        <v>8.5</v>
      </c>
      <c r="L33" s="23">
        <v>15</v>
      </c>
      <c r="M33" s="24" t="s">
        <v>74</v>
      </c>
      <c r="N33" s="34">
        <v>2</v>
      </c>
      <c r="O33" s="34" t="s">
        <v>42</v>
      </c>
      <c r="P33" s="34" t="s">
        <v>42</v>
      </c>
      <c r="Q33" s="34" t="s">
        <v>42</v>
      </c>
      <c r="R33" s="34"/>
      <c r="S33" s="25">
        <v>30.35</v>
      </c>
      <c r="T33" s="24" t="s">
        <v>74</v>
      </c>
    </row>
    <row r="34" spans="1:20" ht="15">
      <c r="A34" s="26">
        <v>29</v>
      </c>
      <c r="B34" s="24">
        <v>60</v>
      </c>
      <c r="C34" s="24">
        <v>34</v>
      </c>
      <c r="D34" s="19">
        <f t="shared" si="3"/>
        <v>47</v>
      </c>
      <c r="E34" s="24">
        <v>-4</v>
      </c>
      <c r="F34" s="33">
        <f t="shared" si="1"/>
        <v>18</v>
      </c>
      <c r="G34" s="33">
        <f t="shared" si="2"/>
        <v>0</v>
      </c>
      <c r="H34" s="25">
        <v>0</v>
      </c>
      <c r="I34" s="22">
        <v>0</v>
      </c>
      <c r="J34" s="22">
        <v>0</v>
      </c>
      <c r="K34" s="22">
        <v>6.3</v>
      </c>
      <c r="L34" s="23">
        <v>7</v>
      </c>
      <c r="M34" s="24" t="s">
        <v>76</v>
      </c>
      <c r="N34" s="34">
        <v>2</v>
      </c>
      <c r="O34" s="34" t="s">
        <v>42</v>
      </c>
      <c r="P34" s="34" t="s">
        <v>42</v>
      </c>
      <c r="Q34" s="34"/>
      <c r="R34" s="34"/>
      <c r="S34" s="25">
        <v>30.47</v>
      </c>
      <c r="T34" s="24" t="s">
        <v>76</v>
      </c>
    </row>
    <row r="35" spans="1:20" ht="15">
      <c r="A35" s="26">
        <v>30</v>
      </c>
      <c r="B35" s="24">
        <v>61</v>
      </c>
      <c r="C35" s="24">
        <v>45</v>
      </c>
      <c r="D35" s="19">
        <f t="shared" si="3"/>
        <v>53</v>
      </c>
      <c r="E35" s="24">
        <v>3</v>
      </c>
      <c r="F35" s="33">
        <f t="shared" si="1"/>
        <v>12</v>
      </c>
      <c r="G35" s="33">
        <f t="shared" si="2"/>
        <v>0</v>
      </c>
      <c r="H35" s="25">
        <v>0</v>
      </c>
      <c r="I35" s="22">
        <v>0</v>
      </c>
      <c r="J35" s="22">
        <v>0</v>
      </c>
      <c r="K35" s="22">
        <v>5.4</v>
      </c>
      <c r="L35" s="23">
        <v>8</v>
      </c>
      <c r="M35" s="24" t="s">
        <v>72</v>
      </c>
      <c r="N35" s="34">
        <v>3</v>
      </c>
      <c r="O35" s="34" t="s">
        <v>42</v>
      </c>
      <c r="P35" s="34" t="s">
        <v>42</v>
      </c>
      <c r="Q35" s="34"/>
      <c r="R35" s="34"/>
      <c r="S35" s="25">
        <v>30.4</v>
      </c>
      <c r="T35" s="24" t="s">
        <v>78</v>
      </c>
    </row>
    <row r="36" spans="1:20" ht="15.75" thickBot="1">
      <c r="A36" s="27">
        <v>31</v>
      </c>
      <c r="B36" s="28">
        <v>55</v>
      </c>
      <c r="C36" s="28">
        <v>40</v>
      </c>
      <c r="D36" s="19">
        <f t="shared" si="3"/>
        <v>47.5</v>
      </c>
      <c r="E36" s="28">
        <v>-2</v>
      </c>
      <c r="F36" s="33">
        <f t="shared" si="1"/>
        <v>17.5</v>
      </c>
      <c r="G36" s="33">
        <f t="shared" si="2"/>
        <v>0</v>
      </c>
      <c r="H36" s="29" t="s">
        <v>81</v>
      </c>
      <c r="I36" s="22">
        <v>0</v>
      </c>
      <c r="J36" s="22">
        <v>0</v>
      </c>
      <c r="K36" s="30">
        <v>5.1</v>
      </c>
      <c r="L36" s="31">
        <v>6</v>
      </c>
      <c r="M36" s="31" t="s">
        <v>72</v>
      </c>
      <c r="N36" s="36">
        <v>7</v>
      </c>
      <c r="O36" s="36" t="s">
        <v>42</v>
      </c>
      <c r="P36" s="36" t="s">
        <v>42</v>
      </c>
      <c r="Q36" s="36"/>
      <c r="R36" s="36"/>
      <c r="S36" s="29">
        <v>30.51</v>
      </c>
      <c r="T36" s="28" t="s">
        <v>86</v>
      </c>
    </row>
    <row r="37" spans="1:20" s="14" customFormat="1" ht="16.5" thickBot="1">
      <c r="A37" s="4" t="s">
        <v>65</v>
      </c>
      <c r="B37" s="42">
        <f>SUM(B6:B36)</f>
        <v>2068</v>
      </c>
      <c r="C37" s="42">
        <f>SUM(C6:C36)</f>
        <v>1475</v>
      </c>
      <c r="D37" s="42" t="s">
        <v>42</v>
      </c>
      <c r="E37" s="44" t="s">
        <v>66</v>
      </c>
      <c r="F37" s="45">
        <f>SUM(F6:F36)</f>
        <v>263.5</v>
      </c>
      <c r="G37" s="46">
        <f>SUM(G6:G36)</f>
        <v>20</v>
      </c>
      <c r="H37" s="47">
        <f>SUM(H6:H36)</f>
        <v>0.5700000000000001</v>
      </c>
      <c r="I37" s="48">
        <f>SUM(I6:I36)</f>
        <v>0</v>
      </c>
      <c r="J37" s="44" t="s">
        <v>66</v>
      </c>
      <c r="K37" s="48">
        <f>SUM(K6:K36)</f>
        <v>281.70000000000005</v>
      </c>
      <c r="L37" s="51" t="s">
        <v>19</v>
      </c>
      <c r="M37" s="52" t="s">
        <v>20</v>
      </c>
      <c r="N37" s="53">
        <f>SUM(N6:N36)</f>
        <v>80</v>
      </c>
      <c r="O37" s="53"/>
      <c r="P37" s="53"/>
      <c r="Q37" s="53"/>
      <c r="R37" s="44" t="s">
        <v>66</v>
      </c>
      <c r="S37" s="47">
        <f>SUM(S6:S36)</f>
        <v>932.64</v>
      </c>
      <c r="T37" s="44" t="s">
        <v>66</v>
      </c>
    </row>
    <row r="38" spans="1:20" s="14" customFormat="1" ht="16.5" thickBot="1">
      <c r="A38" s="43" t="s">
        <v>11</v>
      </c>
      <c r="B38" s="27">
        <f>AVERAGE(B6:B36)</f>
        <v>66.70967741935483</v>
      </c>
      <c r="C38" s="27">
        <f>AVERAGE(C6:C36)</f>
        <v>47.58064516129032</v>
      </c>
      <c r="D38" s="41" t="s">
        <v>66</v>
      </c>
      <c r="E38" s="41" t="s">
        <v>66</v>
      </c>
      <c r="F38" s="41" t="s">
        <v>66</v>
      </c>
      <c r="G38" s="41" t="s">
        <v>66</v>
      </c>
      <c r="H38" s="41" t="s">
        <v>66</v>
      </c>
      <c r="I38" s="41" t="s">
        <v>66</v>
      </c>
      <c r="J38" s="41" t="s">
        <v>66</v>
      </c>
      <c r="K38" s="49">
        <f>AVERAGE(K6:K36)</f>
        <v>9.087096774193549</v>
      </c>
      <c r="L38" s="50">
        <f>MAX(L6:L36)</f>
        <v>22</v>
      </c>
      <c r="M38" s="31" t="s">
        <v>75</v>
      </c>
      <c r="N38" s="30">
        <f>AVERAGE(N6:N36)</f>
        <v>2.5806451612903225</v>
      </c>
      <c r="O38" s="30"/>
      <c r="P38" s="30"/>
      <c r="Q38" s="30"/>
      <c r="R38" s="41" t="s">
        <v>66</v>
      </c>
      <c r="S38" s="54">
        <f>AVERAGE(S6:S36)</f>
        <v>30.08516129032258</v>
      </c>
      <c r="T38" s="29" t="s">
        <v>73</v>
      </c>
    </row>
    <row r="39" spans="1:20" s="14" customFormat="1" ht="15">
      <c r="A39" s="12" t="s">
        <v>24</v>
      </c>
      <c r="B39" s="5"/>
      <c r="C39" s="5"/>
      <c r="E39" s="5" t="s">
        <v>42</v>
      </c>
      <c r="F39" s="5"/>
      <c r="G39" s="55">
        <f>AVERAGE(B38,C38)</f>
        <v>57.14516129032258</v>
      </c>
      <c r="H39" s="1"/>
      <c r="I39" s="1" t="s">
        <v>25</v>
      </c>
      <c r="J39" s="1"/>
      <c r="K39" s="56">
        <f>H37</f>
        <v>0.5700000000000001</v>
      </c>
      <c r="L39" s="1"/>
      <c r="M39" s="24" t="s">
        <v>67</v>
      </c>
      <c r="N39" s="57">
        <v>31.63</v>
      </c>
      <c r="O39" s="57"/>
      <c r="P39" s="57"/>
      <c r="Q39" s="57"/>
      <c r="R39" s="2"/>
      <c r="S39" s="1"/>
      <c r="T39" s="1"/>
    </row>
    <row r="40" spans="1:20" s="14" customFormat="1" ht="15">
      <c r="A40" s="12" t="s">
        <v>26</v>
      </c>
      <c r="B40" s="5"/>
      <c r="C40" s="5"/>
      <c r="D40" s="5"/>
      <c r="E40" s="5"/>
      <c r="F40" s="5"/>
      <c r="G40" s="13">
        <v>0.8</v>
      </c>
      <c r="H40" s="1"/>
      <c r="I40" s="1" t="s">
        <v>27</v>
      </c>
      <c r="J40" s="1"/>
      <c r="K40" s="40">
        <v>-2.86</v>
      </c>
      <c r="L40" s="1" t="s">
        <v>42</v>
      </c>
      <c r="M40" s="24">
        <v>17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81</v>
      </c>
      <c r="D41" s="5" t="s">
        <v>29</v>
      </c>
      <c r="E41" s="5" t="s">
        <v>42</v>
      </c>
      <c r="F41" s="5"/>
      <c r="G41" s="13">
        <v>3</v>
      </c>
      <c r="H41" s="1"/>
      <c r="I41" s="1" t="s">
        <v>30</v>
      </c>
      <c r="J41" s="1"/>
      <c r="K41" s="1"/>
      <c r="L41" s="57">
        <v>0.35</v>
      </c>
      <c r="M41" s="24" t="s">
        <v>29</v>
      </c>
      <c r="N41" s="2">
        <v>15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34</v>
      </c>
      <c r="D42" s="5" t="s">
        <v>29</v>
      </c>
      <c r="E42" s="5" t="s">
        <v>42</v>
      </c>
      <c r="F42" s="5"/>
      <c r="G42" s="13">
        <v>29</v>
      </c>
      <c r="H42" s="1"/>
      <c r="I42" s="1" t="s">
        <v>32</v>
      </c>
      <c r="J42" s="1"/>
      <c r="K42" s="58">
        <f>ROUND(SUM(I6:I36),1)</f>
        <v>0</v>
      </c>
      <c r="L42" s="1"/>
      <c r="M42" s="24" t="s">
        <v>68</v>
      </c>
      <c r="N42" s="1">
        <v>0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0</v>
      </c>
      <c r="M43" s="24" t="s">
        <v>29</v>
      </c>
      <c r="N43" s="2">
        <v>0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C44" s="5"/>
      <c r="D44" s="5"/>
      <c r="F44" s="5"/>
      <c r="G44" s="55">
        <f>F37</f>
        <v>263.5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-40.5</v>
      </c>
      <c r="H45" s="1"/>
      <c r="I45" s="1" t="s">
        <v>35</v>
      </c>
      <c r="J45" s="1"/>
      <c r="K45" s="1"/>
      <c r="L45" s="1"/>
      <c r="M45" s="1">
        <f>COUNTIF(H6:H36,"&gt;=0.01")</f>
        <v>5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313</v>
      </c>
      <c r="H46" s="1"/>
      <c r="I46" s="1" t="s">
        <v>37</v>
      </c>
      <c r="J46" s="1"/>
      <c r="K46" s="1"/>
      <c r="L46" s="1"/>
      <c r="M46" s="1">
        <f>COUNTIF(H6:H36,"&gt;=0.1")</f>
        <v>2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4" t="s">
        <v>26</v>
      </c>
      <c r="B47" s="64"/>
      <c r="C47" s="64"/>
      <c r="D47" s="64"/>
      <c r="E47" s="64"/>
      <c r="F47" s="64"/>
      <c r="G47" s="13">
        <v>-43</v>
      </c>
      <c r="H47" s="1"/>
      <c r="I47" s="1" t="s">
        <v>38</v>
      </c>
      <c r="J47" s="1"/>
      <c r="K47" s="1"/>
      <c r="L47" s="1"/>
      <c r="M47" s="1">
        <f>COUNTIF(H6:H36,"&gt;=0.5")</f>
        <v>0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5">
        <f>G37</f>
        <v>20</v>
      </c>
      <c r="H48" s="1"/>
      <c r="I48" s="1" t="s">
        <v>40</v>
      </c>
      <c r="J48" s="1"/>
      <c r="K48" s="1"/>
      <c r="L48" s="1"/>
      <c r="M48" s="1">
        <f>COUNTIF(H6:H36,"&gt;=1.0")</f>
        <v>0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-3</v>
      </c>
      <c r="H49" s="1"/>
      <c r="I49" s="1" t="s">
        <v>41</v>
      </c>
      <c r="J49" s="1"/>
      <c r="K49" s="1"/>
      <c r="L49" s="1"/>
      <c r="M49" s="59">
        <f>COUNTIF(O6:R36,"=3")</f>
        <v>0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1128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>
        <v>-75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23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5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0</v>
      </c>
      <c r="E53" s="60" t="s">
        <v>48</v>
      </c>
      <c r="F53" s="13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3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0</v>
      </c>
      <c r="E54" s="60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1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2">
        <v>30.67</v>
      </c>
      <c r="F56" s="5" t="s">
        <v>55</v>
      </c>
      <c r="G56" s="13">
        <v>9</v>
      </c>
      <c r="H56" s="1"/>
      <c r="I56" s="1" t="s">
        <v>56</v>
      </c>
      <c r="J56" s="63"/>
      <c r="K56" s="6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2">
        <v>29.55</v>
      </c>
      <c r="F57" s="5" t="s">
        <v>55</v>
      </c>
      <c r="G57" s="13">
        <v>25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1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2001-11-01T17:46:27Z</dcterms:modified>
  <cp:category/>
  <cp:version/>
  <cp:contentType/>
  <cp:contentStatus/>
</cp:coreProperties>
</file>